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15" yWindow="-150" windowWidth="14085" windowHeight="12975"/>
  </bookViews>
  <sheets>
    <sheet name="2018" sheetId="1" r:id="rId1"/>
  </sheets>
  <externalReferences>
    <externalReference r:id="rId2"/>
    <externalReference r:id="rId3"/>
  </externalReferences>
  <definedNames>
    <definedName name="_xlnm._FilterDatabase" localSheetId="0" hidden="1">'2018'!$A$6:$Q$6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'2018'!$5:$6</definedName>
    <definedName name="_xlnm.Print_Area" localSheetId="0">'2018'!$A$1:$G$56</definedName>
  </definedNames>
  <calcPr calcId="145621"/>
</workbook>
</file>

<file path=xl/calcChain.xml><?xml version="1.0" encoding="utf-8"?>
<calcChain xmlns="http://schemas.openxmlformats.org/spreadsheetml/2006/main">
  <c r="D33" i="1" l="1"/>
  <c r="D32" i="1"/>
  <c r="G32" i="1"/>
  <c r="F32" i="1"/>
  <c r="E32" i="1"/>
  <c r="C33" i="1"/>
  <c r="C32" i="1"/>
  <c r="F10" i="1" l="1"/>
  <c r="F28" i="1" l="1"/>
  <c r="F29" i="1"/>
  <c r="D20" i="1"/>
  <c r="E20" i="1"/>
  <c r="F20" i="1"/>
  <c r="G20" i="1"/>
  <c r="D22" i="1"/>
  <c r="G13" i="1" l="1"/>
  <c r="F13" i="1"/>
  <c r="E13" i="1"/>
  <c r="D13" i="1"/>
  <c r="C69" i="1" l="1"/>
  <c r="G69" i="1" s="1"/>
  <c r="C68" i="1"/>
  <c r="G68" i="1" s="1"/>
  <c r="C66" i="1"/>
  <c r="G66" i="1" s="1"/>
  <c r="F65" i="1"/>
  <c r="E65" i="1"/>
  <c r="C65" i="1"/>
  <c r="G65" i="1" s="1"/>
  <c r="E63" i="1"/>
  <c r="C63" i="1"/>
  <c r="G63" i="1" s="1"/>
  <c r="C62" i="1"/>
  <c r="G62" i="1" s="1"/>
  <c r="C60" i="1"/>
  <c r="G60" i="1" s="1"/>
  <c r="E59" i="1"/>
  <c r="C59" i="1"/>
  <c r="G59" i="1" s="1"/>
  <c r="C56" i="1"/>
  <c r="G56" i="1" s="1"/>
  <c r="C55" i="1"/>
  <c r="C54" i="1"/>
  <c r="G54" i="1" s="1"/>
  <c r="C53" i="1"/>
  <c r="G53" i="1" s="1"/>
  <c r="C52" i="1"/>
  <c r="C51" i="1"/>
  <c r="C50" i="1"/>
  <c r="C49" i="1"/>
  <c r="C48" i="1"/>
  <c r="C47" i="1"/>
  <c r="C46" i="1"/>
  <c r="G46" i="1" s="1"/>
  <c r="C45" i="1"/>
  <c r="C44" i="1"/>
  <c r="C43" i="1"/>
  <c r="C42" i="1"/>
  <c r="C41" i="1"/>
  <c r="C40" i="1"/>
  <c r="C39" i="1"/>
  <c r="C38" i="1"/>
  <c r="C37" i="1"/>
  <c r="C36" i="1"/>
  <c r="C35" i="1"/>
  <c r="F33" i="1"/>
  <c r="G33" i="1"/>
  <c r="F30" i="1"/>
  <c r="E30" i="1"/>
  <c r="D30" i="1"/>
  <c r="G30" i="1"/>
  <c r="D29" i="1"/>
  <c r="E28" i="1"/>
  <c r="F27" i="1"/>
  <c r="C25" i="1"/>
  <c r="G25" i="1" s="1"/>
  <c r="G23" i="1"/>
  <c r="F23" i="1"/>
  <c r="E23" i="1"/>
  <c r="D23" i="1"/>
  <c r="G22" i="1"/>
  <c r="F22" i="1"/>
  <c r="E22" i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2" i="1"/>
  <c r="F12" i="1"/>
  <c r="E12" i="1"/>
  <c r="D12" i="1"/>
  <c r="G11" i="1"/>
  <c r="F11" i="1"/>
  <c r="E11" i="1"/>
  <c r="D11" i="1"/>
  <c r="G10" i="1"/>
  <c r="E10" i="1"/>
  <c r="D10" i="1"/>
  <c r="G8" i="1"/>
  <c r="F8" i="1"/>
  <c r="E8" i="1"/>
  <c r="D8" i="1"/>
  <c r="F60" i="1" l="1"/>
  <c r="F66" i="1"/>
  <c r="F59" i="1"/>
  <c r="D27" i="1"/>
  <c r="E25" i="1"/>
  <c r="E27" i="1"/>
  <c r="E33" i="1"/>
  <c r="E60" i="1"/>
  <c r="F62" i="1"/>
  <c r="E66" i="1"/>
  <c r="F68" i="1"/>
  <c r="F25" i="1"/>
  <c r="E69" i="1"/>
  <c r="D25" i="1"/>
  <c r="E62" i="1"/>
  <c r="F63" i="1"/>
  <c r="E68" i="1"/>
  <c r="F69" i="1"/>
  <c r="E56" i="1"/>
  <c r="F56" i="1"/>
  <c r="E55" i="1"/>
  <c r="E54" i="1"/>
  <c r="E48" i="1"/>
  <c r="F48" i="1"/>
  <c r="E46" i="1"/>
  <c r="F45" i="1"/>
  <c r="E45" i="1"/>
  <c r="G29" i="1"/>
  <c r="G27" i="1"/>
  <c r="E29" i="1"/>
  <c r="G28" i="1"/>
  <c r="D28" i="1"/>
</calcChain>
</file>

<file path=xl/sharedStrings.xml><?xml version="1.0" encoding="utf-8"?>
<sst xmlns="http://schemas.openxmlformats.org/spreadsheetml/2006/main" count="74" uniqueCount="68">
  <si>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 </t>
  </si>
  <si>
    <t>руб.</t>
  </si>
  <si>
    <t>№ п/п</t>
  </si>
  <si>
    <t>Наименование</t>
  </si>
  <si>
    <t>Базовый тариф</t>
  </si>
  <si>
    <t>Тарифы на оплату законченных случаев диспансеризации и профилактических осмотров отдельных категорий граждан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</si>
  <si>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</si>
  <si>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</si>
  <si>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</si>
  <si>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</si>
  <si>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Законченный случай диспансеризации детей-сирот,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прибывающих в стационарных учреждениях детей-сирот и детей, находящихся в трудной жизненной ситуации: </t>
  </si>
  <si>
    <t>0-17</t>
  </si>
  <si>
    <t xml:space="preserve">Законченный случай I этапа диспансеризации определенных групп  взрослого населения: </t>
  </si>
  <si>
    <t>Мужчины 21,24,27,30,33</t>
  </si>
  <si>
    <t xml:space="preserve"> Мужчины 51</t>
  </si>
  <si>
    <t>Женщины 30, 33, 36</t>
  </si>
  <si>
    <t>Женщины 39,42</t>
  </si>
  <si>
    <t xml:space="preserve"> 2.1</t>
  </si>
  <si>
    <t xml:space="preserve">Законченный случай I этапа диспансеризации определенных групп  взрослого населения (ранее выполненные  медицинские мероприятия  составляют более 15%  от объема диспансеризации): </t>
  </si>
  <si>
    <t>Законченный случай II этапа диспансеризации определенных групп  взрослого населения :</t>
  </si>
  <si>
    <t>Мужчины 21 – 42 года</t>
  </si>
  <si>
    <t>Мужчины 45 и старше</t>
  </si>
  <si>
    <t>Женщины 21 – 42 года</t>
  </si>
  <si>
    <t>Женщины 45 и старше</t>
  </si>
  <si>
    <t>Законченный случай профилактических медицинских осмотров лиц старше 18 лет:</t>
  </si>
  <si>
    <t xml:space="preserve">Мужчины </t>
  </si>
  <si>
    <t xml:space="preserve">Женщины </t>
  </si>
  <si>
    <t>Законченный случай профилактических медицинских осмотров несовершеннолетних:</t>
  </si>
  <si>
    <t>Новорожденный, 2,4,5,6,7,8,9,10,11 месяцев,
1 год 3 месяца, 1 год 6 месяцев
 мальчики</t>
  </si>
  <si>
    <t>Мальчики 1 месяц</t>
  </si>
  <si>
    <t>Девочки 1 месяц</t>
  </si>
  <si>
    <t>Мальчики 3 месяца</t>
  </si>
  <si>
    <t>Девочки 3 месяца</t>
  </si>
  <si>
    <t>Мальчики 12 месяцев</t>
  </si>
  <si>
    <t>Девочки 12 месяцев</t>
  </si>
  <si>
    <t>Мальчики 2,4,5,8,9,11,12,13 лет</t>
  </si>
  <si>
    <t>Девочки 2,4,5,8,9,11,12,13 лет</t>
  </si>
  <si>
    <t>Мальчики 3 года</t>
  </si>
  <si>
    <t>Девочки 3 года</t>
  </si>
  <si>
    <t>Мальчики 6 лет</t>
  </si>
  <si>
    <t>Девочки 6 лет</t>
  </si>
  <si>
    <t>Мальчики 7 лет</t>
  </si>
  <si>
    <t>Девочки 7 лет</t>
  </si>
  <si>
    <t>Мальчики 10 лет</t>
  </si>
  <si>
    <t>Девочки 10 лет</t>
  </si>
  <si>
    <t>Мальчики 14 лет</t>
  </si>
  <si>
    <t>Девочки 14 лет</t>
  </si>
  <si>
    <t>Мальчики 15,16,17 лет</t>
  </si>
  <si>
    <t>Девочки 15,16,17 лет</t>
  </si>
  <si>
    <t>Законченный случай предварительных медицинских осмотров несовершеннолетних:</t>
  </si>
  <si>
    <t>При поступлении в дошкольное образовательное учреждение</t>
  </si>
  <si>
    <t>Мальчики</t>
  </si>
  <si>
    <t>Девочки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</si>
  <si>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</si>
  <si>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При поступлении в образовательные учреждения начального 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</t>
  </si>
  <si>
    <t>Законченный случай периодических медицинских осмотров несовершеннолетних:</t>
  </si>
  <si>
    <t>Мужчины 36,39,42,48, 54, 87,90,93,96,99</t>
  </si>
  <si>
    <t>Мужчины 60, 66, 72, 75, 78, 81, 84</t>
  </si>
  <si>
    <t xml:space="preserve"> Мужчины 45, 57</t>
  </si>
  <si>
    <t>Мужчины 63, 69</t>
  </si>
  <si>
    <t>Женщины 87, 90, 93, 96, 99</t>
  </si>
  <si>
    <t>Женщины 21, 24, 27</t>
  </si>
  <si>
    <t>Женщины 72, 75,78, 81, 84</t>
  </si>
  <si>
    <t>Женщины 63, 66, 69</t>
  </si>
  <si>
    <t>Женщины 45, 48, 51, 54, 57</t>
  </si>
  <si>
    <t>Женщины 60</t>
  </si>
  <si>
    <t xml:space="preserve">Приложение №6
к Соглашению о тарифах          на оплату медицинской помощи по обязательному медицинскому страхованию на территории Хабаровского края на 2018 год
</t>
  </si>
  <si>
    <t>Новорожденный, 2,4,5,6,7,8,9,10,11 месяцев,
1 год 3 месяца, 1 год 6 месяцев,
девочки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</si>
</sst>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4" fillId="0" borderId="0"/>
    <xf numFmtId="0" fontId="7" fillId="0" borderId="0"/>
    <xf numFmtId="0" fontId="15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Fill="0" applyBorder="0" applyProtection="0">
      <alignment wrapText="1"/>
      <protection locked="0"/>
    </xf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1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left" vertical="top" wrapText="1"/>
    </xf>
    <xf numFmtId="0" fontId="9" fillId="0" borderId="0" xfId="2" applyFont="1" applyFill="1" applyAlignment="1">
      <alignment horizontal="left" vertical="top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164" fontId="4" fillId="0" borderId="9" xfId="2" applyNumberFormat="1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left" vertical="top" wrapText="1"/>
    </xf>
    <xf numFmtId="0" fontId="0" fillId="2" borderId="0" xfId="0" applyFill="1"/>
    <xf numFmtId="0" fontId="9" fillId="2" borderId="14" xfId="2" applyFont="1" applyFill="1" applyBorder="1" applyAlignment="1">
      <alignment horizontal="left" vertical="top" wrapText="1"/>
    </xf>
    <xf numFmtId="0" fontId="9" fillId="2" borderId="15" xfId="2" applyFont="1" applyFill="1" applyBorder="1" applyAlignment="1">
      <alignment horizontal="center" vertical="top" wrapText="1"/>
    </xf>
    <xf numFmtId="4" fontId="6" fillId="2" borderId="15" xfId="2" applyNumberFormat="1" applyFont="1" applyFill="1" applyBorder="1" applyAlignment="1">
      <alignment horizontal="left" vertical="top" wrapText="1"/>
    </xf>
    <xf numFmtId="4" fontId="6" fillId="2" borderId="15" xfId="2" applyNumberFormat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left" vertical="center"/>
    </xf>
    <xf numFmtId="0" fontId="6" fillId="2" borderId="15" xfId="1" applyFont="1" applyFill="1" applyBorder="1" applyAlignment="1">
      <alignment horizontal="center" vertical="center" wrapText="1"/>
    </xf>
    <xf numFmtId="4" fontId="6" fillId="2" borderId="15" xfId="1" applyNumberFormat="1" applyFont="1" applyFill="1" applyBorder="1" applyAlignment="1">
      <alignment horizontal="center" vertical="center" wrapText="1"/>
    </xf>
    <xf numFmtId="4" fontId="6" fillId="2" borderId="16" xfId="1" applyNumberFormat="1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/>
    </xf>
    <xf numFmtId="4" fontId="6" fillId="2" borderId="16" xfId="2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4" fontId="9" fillId="2" borderId="0" xfId="2" applyNumberFormat="1" applyFont="1" applyFill="1" applyAlignment="1">
      <alignment horizontal="left" vertical="top" wrapText="1"/>
    </xf>
    <xf numFmtId="49" fontId="10" fillId="2" borderId="14" xfId="1" applyNumberFormat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wrapText="1"/>
    </xf>
    <xf numFmtId="4" fontId="8" fillId="2" borderId="15" xfId="1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4" fontId="11" fillId="2" borderId="0" xfId="0" applyNumberFormat="1" applyFont="1" applyFill="1"/>
    <xf numFmtId="0" fontId="10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/>
    <xf numFmtId="4" fontId="8" fillId="2" borderId="16" xfId="1" applyNumberFormat="1" applyFont="1" applyFill="1" applyBorder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 wrapText="1"/>
    </xf>
    <xf numFmtId="0" fontId="8" fillId="2" borderId="21" xfId="1" applyFont="1" applyFill="1" applyBorder="1"/>
    <xf numFmtId="4" fontId="8" fillId="2" borderId="21" xfId="1" applyNumberFormat="1" applyFont="1" applyFill="1" applyBorder="1" applyAlignment="1">
      <alignment horizontal="center" vertical="center" wrapText="1"/>
    </xf>
    <xf numFmtId="0" fontId="4" fillId="2" borderId="22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left" vertical="center" wrapText="1"/>
    </xf>
    <xf numFmtId="4" fontId="4" fillId="2" borderId="15" xfId="2" applyNumberFormat="1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left" vertical="center"/>
    </xf>
    <xf numFmtId="0" fontId="4" fillId="2" borderId="20" xfId="2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left" vertical="center"/>
    </xf>
    <xf numFmtId="4" fontId="4" fillId="2" borderId="21" xfId="2" applyNumberFormat="1" applyFont="1" applyFill="1" applyBorder="1" applyAlignment="1">
      <alignment horizontal="center" vertical="center" wrapText="1"/>
    </xf>
    <xf numFmtId="0" fontId="12" fillId="2" borderId="22" xfId="2" applyFont="1" applyFill="1" applyBorder="1" applyAlignment="1">
      <alignment horizontal="center" vertical="center" wrapText="1"/>
    </xf>
    <xf numFmtId="0" fontId="2" fillId="2" borderId="0" xfId="0" applyFont="1" applyFill="1"/>
    <xf numFmtId="4" fontId="4" fillId="2" borderId="16" xfId="2" applyNumberFormat="1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left" vertical="center" wrapText="1"/>
    </xf>
    <xf numFmtId="0" fontId="13" fillId="0" borderId="0" xfId="2" applyFont="1" applyFill="1" applyAlignment="1">
      <alignment horizontal="left" vertical="top" wrapText="1"/>
    </xf>
    <xf numFmtId="4" fontId="0" fillId="0" borderId="0" xfId="0" applyNumberFormat="1"/>
    <xf numFmtId="0" fontId="4" fillId="0" borderId="15" xfId="2" applyFont="1" applyFill="1" applyBorder="1" applyAlignment="1">
      <alignment horizontal="left" vertical="center"/>
    </xf>
    <xf numFmtId="4" fontId="4" fillId="0" borderId="15" xfId="2" applyNumberFormat="1" applyFont="1" applyFill="1" applyBorder="1" applyAlignment="1">
      <alignment horizontal="center" vertical="center" wrapText="1"/>
    </xf>
    <xf numFmtId="4" fontId="4" fillId="0" borderId="16" xfId="2" applyNumberFormat="1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left" vertical="center"/>
    </xf>
    <xf numFmtId="4" fontId="4" fillId="0" borderId="21" xfId="2" applyNumberFormat="1" applyFont="1" applyFill="1" applyBorder="1" applyAlignment="1">
      <alignment horizontal="center" vertical="center" wrapText="1"/>
    </xf>
    <xf numFmtId="4" fontId="4" fillId="0" borderId="26" xfId="2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top" wrapText="1"/>
    </xf>
    <xf numFmtId="0" fontId="16" fillId="0" borderId="7" xfId="1" applyFont="1" applyFill="1" applyBorder="1" applyAlignment="1">
      <alignment horizontal="left" vertical="top" wrapText="1"/>
    </xf>
    <xf numFmtId="0" fontId="4" fillId="0" borderId="14" xfId="2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20" xfId="2" applyFont="1" applyFill="1" applyBorder="1" applyAlignment="1">
      <alignment horizontal="center" vertical="center" wrapText="1"/>
    </xf>
    <xf numFmtId="4" fontId="8" fillId="0" borderId="15" xfId="1" applyNumberFormat="1" applyFont="1" applyFill="1" applyBorder="1" applyAlignment="1">
      <alignment horizontal="center" vertical="center" wrapText="1"/>
    </xf>
    <xf numFmtId="4" fontId="8" fillId="0" borderId="16" xfId="1" applyNumberFormat="1" applyFont="1" applyFill="1" applyBorder="1" applyAlignment="1">
      <alignment horizontal="center" vertical="center" wrapText="1"/>
    </xf>
    <xf numFmtId="4" fontId="6" fillId="2" borderId="26" xfId="2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right" vertical="top" wrapText="1"/>
    </xf>
    <xf numFmtId="0" fontId="12" fillId="2" borderId="17" xfId="2" applyFont="1" applyFill="1" applyBorder="1" applyAlignment="1">
      <alignment horizontal="center" vertical="center" wrapText="1"/>
    </xf>
    <xf numFmtId="0" fontId="12" fillId="2" borderId="18" xfId="2" applyFont="1" applyFill="1" applyBorder="1" applyAlignment="1">
      <alignment horizontal="center" vertical="center" wrapText="1"/>
    </xf>
    <xf numFmtId="0" fontId="12" fillId="2" borderId="19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9" fontId="8" fillId="0" borderId="2" xfId="3" applyFont="1" applyFill="1" applyBorder="1" applyAlignment="1">
      <alignment horizontal="center" vertical="center" wrapText="1"/>
    </xf>
    <xf numFmtId="9" fontId="8" fillId="0" borderId="7" xfId="3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center" wrapText="1"/>
    </xf>
    <xf numFmtId="0" fontId="8" fillId="2" borderId="19" xfId="1" applyFont="1" applyFill="1" applyBorder="1" applyAlignment="1">
      <alignment horizontal="left" vertical="center" wrapText="1"/>
    </xf>
    <xf numFmtId="0" fontId="4" fillId="2" borderId="2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12" fillId="2" borderId="23" xfId="2" applyFont="1" applyFill="1" applyBorder="1" applyAlignment="1">
      <alignment horizontal="center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2" fillId="2" borderId="25" xfId="2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2"/>
    <cellStyle name="Обычный 3 5" xfId="11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topLeftCell="A20" zoomScale="115" zoomScaleNormal="115" zoomScaleSheetLayoutView="100" workbookViewId="0">
      <selection activeCell="K35" sqref="K35"/>
    </sheetView>
  </sheetViews>
  <sheetFormatPr defaultColWidth="9.140625" defaultRowHeight="15" x14ac:dyDescent="0.25"/>
  <cols>
    <col min="1" max="1" width="6.140625" customWidth="1"/>
    <col min="2" max="2" width="37.140625" customWidth="1"/>
    <col min="3" max="3" width="10" customWidth="1"/>
    <col min="4" max="4" width="11.5703125" customWidth="1"/>
    <col min="5" max="5" width="11" customWidth="1"/>
    <col min="6" max="6" width="11.85546875" customWidth="1"/>
    <col min="7" max="7" width="14.5703125" customWidth="1"/>
    <col min="13" max="13" width="13.140625" bestFit="1" customWidth="1"/>
  </cols>
  <sheetData>
    <row r="1" spans="1:17" s="1" customFormat="1" ht="92.25" customHeight="1" x14ac:dyDescent="0.3">
      <c r="E1" s="2"/>
      <c r="F1" s="68" t="s">
        <v>66</v>
      </c>
      <c r="G1" s="68"/>
      <c r="L1" s="2"/>
      <c r="M1" s="2"/>
      <c r="N1" s="2"/>
      <c r="O1" s="2"/>
    </row>
    <row r="2" spans="1:17" s="1" customFormat="1" ht="29.45" customHeight="1" x14ac:dyDescent="0.3">
      <c r="B2" s="72" t="s">
        <v>0</v>
      </c>
      <c r="C2" s="72"/>
      <c r="D2" s="72"/>
      <c r="E2" s="72"/>
      <c r="F2" s="72"/>
      <c r="G2" s="72"/>
      <c r="N2" s="2"/>
      <c r="O2" s="2"/>
      <c r="P2" s="2"/>
      <c r="Q2" s="2"/>
    </row>
    <row r="3" spans="1:17" s="1" customFormat="1" ht="19.5" thickBot="1" x14ac:dyDescent="0.35">
      <c r="B3" s="3"/>
      <c r="C3" s="3"/>
      <c r="D3" s="3"/>
      <c r="E3" s="3"/>
      <c r="F3" s="3"/>
      <c r="G3" s="4" t="s">
        <v>1</v>
      </c>
      <c r="N3" s="2"/>
      <c r="O3" s="2"/>
      <c r="P3" s="2"/>
      <c r="Q3" s="2"/>
    </row>
    <row r="4" spans="1:17" s="5" customFormat="1" ht="20.25" hidden="1" customHeight="1" thickBot="1" x14ac:dyDescent="0.3">
      <c r="C4" s="60"/>
      <c r="D4" s="61">
        <v>1.4</v>
      </c>
      <c r="E4" s="61">
        <v>1.68</v>
      </c>
      <c r="F4" s="61">
        <v>2.23</v>
      </c>
      <c r="G4" s="61">
        <v>2.57</v>
      </c>
    </row>
    <row r="5" spans="1:17" ht="46.5" customHeight="1" thickBot="1" x14ac:dyDescent="0.3">
      <c r="A5" s="73" t="s">
        <v>2</v>
      </c>
      <c r="B5" s="75" t="s">
        <v>3</v>
      </c>
      <c r="C5" s="73" t="s">
        <v>4</v>
      </c>
      <c r="D5" s="77" t="s">
        <v>5</v>
      </c>
      <c r="E5" s="78"/>
      <c r="F5" s="78"/>
      <c r="G5" s="79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48.75" customHeight="1" thickBot="1" x14ac:dyDescent="0.3">
      <c r="A6" s="74"/>
      <c r="B6" s="76"/>
      <c r="C6" s="74"/>
      <c r="D6" s="7" t="s">
        <v>6</v>
      </c>
      <c r="E6" s="8" t="s">
        <v>7</v>
      </c>
      <c r="F6" s="8" t="s">
        <v>8</v>
      </c>
      <c r="G6" s="9" t="s">
        <v>9</v>
      </c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s="12" customFormat="1" ht="65.25" customHeight="1" x14ac:dyDescent="0.25">
      <c r="A7" s="10">
        <v>1</v>
      </c>
      <c r="B7" s="80" t="s">
        <v>10</v>
      </c>
      <c r="C7" s="81"/>
      <c r="D7" s="81"/>
      <c r="E7" s="81"/>
      <c r="F7" s="81"/>
      <c r="G7" s="82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s="12" customFormat="1" ht="15.75" x14ac:dyDescent="0.25">
      <c r="A8" s="13"/>
      <c r="B8" s="14" t="s">
        <v>11</v>
      </c>
      <c r="C8" s="15">
        <v>3906</v>
      </c>
      <c r="D8" s="16">
        <f>ROUND($C8*$D$4,2)</f>
        <v>5468.4</v>
      </c>
      <c r="E8" s="16">
        <f>ROUND($C8*$E$4,2)</f>
        <v>6562.08</v>
      </c>
      <c r="F8" s="16">
        <f>ROUND($C8*$F$4,2)</f>
        <v>8710.3799999999992</v>
      </c>
      <c r="G8" s="25">
        <f>ROUND($C8*$G$4,2)</f>
        <v>10038.42</v>
      </c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 s="12" customFormat="1" ht="22.9" customHeight="1" x14ac:dyDescent="0.25">
      <c r="A9" s="17">
        <v>2</v>
      </c>
      <c r="B9" s="18" t="s">
        <v>12</v>
      </c>
      <c r="C9" s="19"/>
      <c r="D9" s="20"/>
      <c r="E9" s="20"/>
      <c r="F9" s="20"/>
      <c r="G9" s="2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s="12" customFormat="1" ht="19.5" customHeight="1" x14ac:dyDescent="0.25">
      <c r="A10" s="22"/>
      <c r="B10" s="23" t="s">
        <v>13</v>
      </c>
      <c r="C10" s="24">
        <v>596</v>
      </c>
      <c r="D10" s="16">
        <f>ROUND($C10*$D$4,2)</f>
        <v>834.4</v>
      </c>
      <c r="E10" s="16">
        <f>ROUND($C10*$E$4,2)</f>
        <v>1001.28</v>
      </c>
      <c r="F10" s="16">
        <f>ROUND($C10*$F$4,2)</f>
        <v>1329.08</v>
      </c>
      <c r="G10" s="25">
        <f>ROUND($C10*$G$4,2)</f>
        <v>1531.72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s="12" customFormat="1" ht="19.5" customHeight="1" x14ac:dyDescent="0.25">
      <c r="A11" s="22"/>
      <c r="B11" s="23" t="s">
        <v>56</v>
      </c>
      <c r="C11" s="24">
        <v>670</v>
      </c>
      <c r="D11" s="16">
        <f t="shared" ref="D11:D23" si="0">ROUND($C11*$D$4,2)</f>
        <v>938</v>
      </c>
      <c r="E11" s="16">
        <f t="shared" ref="E11:E23" si="1">ROUND($C11*$E$4,2)</f>
        <v>1125.5999999999999</v>
      </c>
      <c r="F11" s="16">
        <f t="shared" ref="F11:F23" si="2">ROUND($C11*$F$4,2)</f>
        <v>1494.1</v>
      </c>
      <c r="G11" s="25">
        <f t="shared" ref="G11:G23" si="3">ROUND($C11*$G$4,2)</f>
        <v>1721.9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s="12" customFormat="1" ht="19.5" customHeight="1" x14ac:dyDescent="0.25">
      <c r="A12" s="22"/>
      <c r="B12" s="23" t="s">
        <v>57</v>
      </c>
      <c r="C12" s="24">
        <v>742</v>
      </c>
      <c r="D12" s="16">
        <f t="shared" si="0"/>
        <v>1038.8</v>
      </c>
      <c r="E12" s="16">
        <f t="shared" si="1"/>
        <v>1246.56</v>
      </c>
      <c r="F12" s="16">
        <f t="shared" si="2"/>
        <v>1654.66</v>
      </c>
      <c r="G12" s="25">
        <f t="shared" si="3"/>
        <v>1906.94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s="12" customFormat="1" ht="19.5" customHeight="1" x14ac:dyDescent="0.25">
      <c r="A13" s="22"/>
      <c r="B13" s="23" t="s">
        <v>58</v>
      </c>
      <c r="C13" s="24">
        <v>1043</v>
      </c>
      <c r="D13" s="16">
        <f>ROUND($C13*$D$4,2)</f>
        <v>1460.2</v>
      </c>
      <c r="E13" s="16">
        <f>ROUND($C13*$E$4,2)</f>
        <v>1752.24</v>
      </c>
      <c r="F13" s="16">
        <f>ROUND($C13*$F$4,2)</f>
        <v>2325.89</v>
      </c>
      <c r="G13" s="25">
        <f>ROUND($C13*$G$4,2)</f>
        <v>2680.51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s="12" customFormat="1" ht="19.5" customHeight="1" x14ac:dyDescent="0.25">
      <c r="A14" s="22"/>
      <c r="B14" s="26" t="s">
        <v>59</v>
      </c>
      <c r="C14" s="24">
        <v>1113</v>
      </c>
      <c r="D14" s="16">
        <f t="shared" si="0"/>
        <v>1558.2</v>
      </c>
      <c r="E14" s="16">
        <f t="shared" si="1"/>
        <v>1869.84</v>
      </c>
      <c r="F14" s="16">
        <f t="shared" si="2"/>
        <v>2481.9899999999998</v>
      </c>
      <c r="G14" s="25">
        <f t="shared" si="3"/>
        <v>2860.41</v>
      </c>
      <c r="H14" s="27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19.5" customHeight="1" x14ac:dyDescent="0.25">
      <c r="A15" s="22"/>
      <c r="B15" s="23" t="s">
        <v>14</v>
      </c>
      <c r="C15" s="24">
        <v>1417</v>
      </c>
      <c r="D15" s="16">
        <f t="shared" si="0"/>
        <v>1983.8</v>
      </c>
      <c r="E15" s="16">
        <f t="shared" si="1"/>
        <v>2380.56</v>
      </c>
      <c r="F15" s="16">
        <f t="shared" si="2"/>
        <v>3159.91</v>
      </c>
      <c r="G15" s="25">
        <f t="shared" si="3"/>
        <v>3641.69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23.45" customHeight="1" x14ac:dyDescent="0.25">
      <c r="A16" s="22"/>
      <c r="B16" s="23" t="s">
        <v>61</v>
      </c>
      <c r="C16" s="24">
        <v>596</v>
      </c>
      <c r="D16" s="16">
        <f t="shared" si="0"/>
        <v>834.4</v>
      </c>
      <c r="E16" s="16">
        <f t="shared" si="1"/>
        <v>1001.28</v>
      </c>
      <c r="F16" s="16">
        <f t="shared" si="2"/>
        <v>1329.08</v>
      </c>
      <c r="G16" s="25">
        <f t="shared" si="3"/>
        <v>1531.72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0" s="12" customFormat="1" ht="23.45" customHeight="1" x14ac:dyDescent="0.25">
      <c r="A17" s="22"/>
      <c r="B17" s="23" t="s">
        <v>60</v>
      </c>
      <c r="C17" s="24">
        <v>670</v>
      </c>
      <c r="D17" s="16">
        <f t="shared" si="0"/>
        <v>938</v>
      </c>
      <c r="E17" s="16">
        <f t="shared" si="1"/>
        <v>1125.5999999999999</v>
      </c>
      <c r="F17" s="16">
        <f t="shared" si="2"/>
        <v>1494.1</v>
      </c>
      <c r="G17" s="25">
        <f t="shared" si="3"/>
        <v>1721.9</v>
      </c>
      <c r="H17" s="11"/>
    </row>
    <row r="18" spans="1:10" s="12" customFormat="1" ht="19.5" customHeight="1" x14ac:dyDescent="0.25">
      <c r="A18" s="22"/>
      <c r="B18" s="26" t="s">
        <v>62</v>
      </c>
      <c r="C18" s="24">
        <v>742</v>
      </c>
      <c r="D18" s="16">
        <f t="shared" si="0"/>
        <v>1038.8</v>
      </c>
      <c r="E18" s="16">
        <f t="shared" si="1"/>
        <v>1246.56</v>
      </c>
      <c r="F18" s="16">
        <f t="shared" si="2"/>
        <v>1654.66</v>
      </c>
      <c r="G18" s="25">
        <f t="shared" si="3"/>
        <v>1906.94</v>
      </c>
    </row>
    <row r="19" spans="1:10" s="12" customFormat="1" ht="19.5" customHeight="1" x14ac:dyDescent="0.25">
      <c r="A19" s="22"/>
      <c r="B19" s="26" t="s">
        <v>15</v>
      </c>
      <c r="C19" s="24">
        <v>1005</v>
      </c>
      <c r="D19" s="16">
        <f t="shared" si="0"/>
        <v>1407</v>
      </c>
      <c r="E19" s="16">
        <f t="shared" si="1"/>
        <v>1688.4</v>
      </c>
      <c r="F19" s="16">
        <f t="shared" si="2"/>
        <v>2241.15</v>
      </c>
      <c r="G19" s="25">
        <f t="shared" si="3"/>
        <v>2582.85</v>
      </c>
      <c r="H19" s="11"/>
    </row>
    <row r="20" spans="1:10" s="12" customFormat="1" ht="19.5" customHeight="1" x14ac:dyDescent="0.25">
      <c r="A20" s="22"/>
      <c r="B20" s="26" t="s">
        <v>63</v>
      </c>
      <c r="C20" s="24">
        <v>1110</v>
      </c>
      <c r="D20" s="16">
        <f t="shared" si="0"/>
        <v>1554</v>
      </c>
      <c r="E20" s="16">
        <f t="shared" si="1"/>
        <v>1864.8</v>
      </c>
      <c r="F20" s="16">
        <f t="shared" si="2"/>
        <v>2475.3000000000002</v>
      </c>
      <c r="G20" s="25">
        <f t="shared" si="3"/>
        <v>2852.7</v>
      </c>
      <c r="H20" s="11"/>
    </row>
    <row r="21" spans="1:10" s="12" customFormat="1" ht="19.5" customHeight="1" x14ac:dyDescent="0.25">
      <c r="A21" s="22"/>
      <c r="B21" s="26" t="s">
        <v>16</v>
      </c>
      <c r="C21" s="24">
        <v>1371</v>
      </c>
      <c r="D21" s="16">
        <f t="shared" si="0"/>
        <v>1919.4</v>
      </c>
      <c r="E21" s="16">
        <f t="shared" si="1"/>
        <v>2303.2800000000002</v>
      </c>
      <c r="F21" s="16">
        <f t="shared" si="2"/>
        <v>3057.33</v>
      </c>
      <c r="G21" s="25">
        <f t="shared" si="3"/>
        <v>3523.47</v>
      </c>
      <c r="H21" s="11"/>
    </row>
    <row r="22" spans="1:10" s="12" customFormat="1" ht="19.5" customHeight="1" x14ac:dyDescent="0.25">
      <c r="A22" s="22"/>
      <c r="B22" s="26" t="s">
        <v>64</v>
      </c>
      <c r="C22" s="24">
        <v>1447</v>
      </c>
      <c r="D22" s="16">
        <f>ROUND($C22*$D$4,2)</f>
        <v>2025.8</v>
      </c>
      <c r="E22" s="16">
        <f t="shared" si="1"/>
        <v>2430.96</v>
      </c>
      <c r="F22" s="16">
        <f t="shared" si="2"/>
        <v>3226.81</v>
      </c>
      <c r="G22" s="25">
        <f t="shared" si="3"/>
        <v>3718.79</v>
      </c>
      <c r="H22" s="11"/>
    </row>
    <row r="23" spans="1:10" s="12" customFormat="1" ht="19.5" customHeight="1" x14ac:dyDescent="0.25">
      <c r="A23" s="22"/>
      <c r="B23" s="26" t="s">
        <v>65</v>
      </c>
      <c r="C23" s="24">
        <v>1517</v>
      </c>
      <c r="D23" s="16">
        <f t="shared" si="0"/>
        <v>2123.8000000000002</v>
      </c>
      <c r="E23" s="16">
        <f t="shared" si="1"/>
        <v>2548.56</v>
      </c>
      <c r="F23" s="16">
        <f t="shared" si="2"/>
        <v>3382.91</v>
      </c>
      <c r="G23" s="25">
        <f t="shared" si="3"/>
        <v>3898.69</v>
      </c>
      <c r="H23" s="27"/>
    </row>
    <row r="24" spans="1:10" s="12" customFormat="1" ht="19.5" customHeight="1" x14ac:dyDescent="0.25">
      <c r="A24" s="22"/>
      <c r="B24" s="23"/>
      <c r="C24" s="24"/>
      <c r="D24" s="16"/>
      <c r="E24" s="16"/>
      <c r="F24" s="16"/>
      <c r="G24" s="25"/>
      <c r="H24" s="11"/>
    </row>
    <row r="25" spans="1:10" s="31" customFormat="1" ht="90" x14ac:dyDescent="0.25">
      <c r="A25" s="28" t="s">
        <v>17</v>
      </c>
      <c r="B25" s="29" t="s">
        <v>18</v>
      </c>
      <c r="C25" s="65">
        <f>C10*0.73</f>
        <v>435.08</v>
      </c>
      <c r="D25" s="65">
        <f>ROUND($C25*$D$4,2)</f>
        <v>609.11</v>
      </c>
      <c r="E25" s="65">
        <f>ROUND($C25*$E$4,2)</f>
        <v>730.93</v>
      </c>
      <c r="F25" s="65">
        <f>ROUND($C25*$F$4,2)</f>
        <v>970.23</v>
      </c>
      <c r="G25" s="66">
        <f>ROUND($C25*$G$4,2)</f>
        <v>1118.1600000000001</v>
      </c>
      <c r="J25" s="32"/>
    </row>
    <row r="26" spans="1:10" s="31" customFormat="1" ht="26.25" customHeight="1" x14ac:dyDescent="0.25">
      <c r="A26" s="33">
        <v>3</v>
      </c>
      <c r="B26" s="83" t="s">
        <v>19</v>
      </c>
      <c r="C26" s="84"/>
      <c r="D26" s="84"/>
      <c r="E26" s="84"/>
      <c r="F26" s="84"/>
      <c r="G26" s="85"/>
    </row>
    <row r="27" spans="1:10" s="31" customFormat="1" ht="23.45" customHeight="1" x14ac:dyDescent="0.25">
      <c r="A27" s="33"/>
      <c r="B27" s="34" t="s">
        <v>20</v>
      </c>
      <c r="C27" s="30">
        <v>885.37</v>
      </c>
      <c r="D27" s="30">
        <f>ROUND(C27*$D$4,2)</f>
        <v>1239.52</v>
      </c>
      <c r="E27" s="30">
        <f>ROUND(C27*$E$4,2)</f>
        <v>1487.42</v>
      </c>
      <c r="F27" s="30">
        <f>ROUND(C27*$F$4,2)</f>
        <v>1974.38</v>
      </c>
      <c r="G27" s="35">
        <f>ROUND(C27*$G$4,2)</f>
        <v>2275.4</v>
      </c>
      <c r="H27" s="32"/>
    </row>
    <row r="28" spans="1:10" s="31" customFormat="1" ht="23.45" customHeight="1" x14ac:dyDescent="0.25">
      <c r="A28" s="33"/>
      <c r="B28" s="34" t="s">
        <v>21</v>
      </c>
      <c r="C28" s="30">
        <v>1282.3699999999999</v>
      </c>
      <c r="D28" s="30">
        <f t="shared" ref="D28:D30" si="4">ROUND(C28*$D$4,2)</f>
        <v>1795.32</v>
      </c>
      <c r="E28" s="30">
        <f t="shared" ref="E28:E30" si="5">ROUND(C28*$E$4,2)</f>
        <v>2154.38</v>
      </c>
      <c r="F28" s="30">
        <f>ROUND(C28*$F$4,2)</f>
        <v>2859.69</v>
      </c>
      <c r="G28" s="35">
        <f t="shared" ref="G28:G30" si="6">ROUND(C28*$G$4,2)</f>
        <v>3295.69</v>
      </c>
      <c r="H28" s="32"/>
    </row>
    <row r="29" spans="1:10" s="31" customFormat="1" ht="23.45" customHeight="1" x14ac:dyDescent="0.25">
      <c r="A29" s="33"/>
      <c r="B29" s="34" t="s">
        <v>22</v>
      </c>
      <c r="C29" s="30">
        <v>869.86</v>
      </c>
      <c r="D29" s="30">
        <f t="shared" si="4"/>
        <v>1217.8</v>
      </c>
      <c r="E29" s="30">
        <f t="shared" si="5"/>
        <v>1461.36</v>
      </c>
      <c r="F29" s="30">
        <f>ROUND(C29*$F$4,2)</f>
        <v>1939.79</v>
      </c>
      <c r="G29" s="35">
        <f t="shared" si="6"/>
        <v>2235.54</v>
      </c>
      <c r="H29" s="32"/>
    </row>
    <row r="30" spans="1:10" s="31" customFormat="1" ht="23.45" customHeight="1" thickBot="1" x14ac:dyDescent="0.3">
      <c r="A30" s="36"/>
      <c r="B30" s="37" t="s">
        <v>23</v>
      </c>
      <c r="C30" s="38">
        <v>1070.29</v>
      </c>
      <c r="D30" s="30">
        <f t="shared" si="4"/>
        <v>1498.41</v>
      </c>
      <c r="E30" s="30">
        <f t="shared" si="5"/>
        <v>1798.09</v>
      </c>
      <c r="F30" s="30">
        <f t="shared" ref="F30" si="7">ROUND(C30*$F$4,2)</f>
        <v>2386.75</v>
      </c>
      <c r="G30" s="35">
        <f t="shared" si="6"/>
        <v>2750.65</v>
      </c>
      <c r="H30" s="32"/>
    </row>
    <row r="31" spans="1:10" s="12" customFormat="1" ht="26.25" customHeight="1" x14ac:dyDescent="0.25">
      <c r="A31" s="39">
        <v>4</v>
      </c>
      <c r="B31" s="86" t="s">
        <v>24</v>
      </c>
      <c r="C31" s="87"/>
      <c r="D31" s="87"/>
      <c r="E31" s="87"/>
      <c r="F31" s="87"/>
      <c r="G31" s="88"/>
    </row>
    <row r="32" spans="1:10" s="63" customFormat="1" ht="19.5" customHeight="1" x14ac:dyDescent="0.25">
      <c r="A32" s="62"/>
      <c r="B32" s="54" t="s">
        <v>25</v>
      </c>
      <c r="C32" s="55">
        <f>ROUND(957.63*1.203,2)</f>
        <v>1152.03</v>
      </c>
      <c r="D32" s="55">
        <f>ROUND(C32*1.4,2)</f>
        <v>1612.84</v>
      </c>
      <c r="E32" s="55">
        <f>ROUND(C32*1.68,2)</f>
        <v>1935.41</v>
      </c>
      <c r="F32" s="55">
        <f>ROUND(C32*2.23,2)</f>
        <v>2569.0300000000002</v>
      </c>
      <c r="G32" s="56">
        <f>ROUND(C32*2.57,2)</f>
        <v>2960.72</v>
      </c>
    </row>
    <row r="33" spans="1:7" s="63" customFormat="1" ht="19.5" customHeight="1" thickBot="1" x14ac:dyDescent="0.3">
      <c r="A33" s="64"/>
      <c r="B33" s="57" t="s">
        <v>26</v>
      </c>
      <c r="C33" s="58">
        <f>ROUND(1103.21*1.203,2)</f>
        <v>1327.16</v>
      </c>
      <c r="D33" s="55">
        <f>ROUND(C33*1.4,2)</f>
        <v>1858.02</v>
      </c>
      <c r="E33" s="58">
        <f>ROUND(C33*1.68,2)</f>
        <v>2229.63</v>
      </c>
      <c r="F33" s="58">
        <f>ROUND(C33*2.23,2)</f>
        <v>2959.57</v>
      </c>
      <c r="G33" s="59">
        <f>ROUND(C33*2.57,2)</f>
        <v>3410.8</v>
      </c>
    </row>
    <row r="34" spans="1:7" s="12" customFormat="1" ht="19.5" customHeight="1" x14ac:dyDescent="0.25">
      <c r="A34" s="39">
        <v>5</v>
      </c>
      <c r="B34" s="86" t="s">
        <v>27</v>
      </c>
      <c r="C34" s="87"/>
      <c r="D34" s="87"/>
      <c r="E34" s="87"/>
      <c r="F34" s="87"/>
      <c r="G34" s="88"/>
    </row>
    <row r="35" spans="1:7" s="12" customFormat="1" ht="60" x14ac:dyDescent="0.25">
      <c r="A35" s="40"/>
      <c r="B35" s="41" t="s">
        <v>28</v>
      </c>
      <c r="C35" s="42">
        <f t="shared" ref="C35:C56" si="8">ROUND(D35/1.4,2)</f>
        <v>544.70000000000005</v>
      </c>
      <c r="D35" s="42">
        <v>762.58</v>
      </c>
      <c r="E35" s="42">
        <v>915.1</v>
      </c>
      <c r="F35" s="42">
        <v>1214.68</v>
      </c>
      <c r="G35" s="25">
        <v>1399.8</v>
      </c>
    </row>
    <row r="36" spans="1:7" s="12" customFormat="1" ht="60" x14ac:dyDescent="0.25">
      <c r="A36" s="40"/>
      <c r="B36" s="41" t="s">
        <v>67</v>
      </c>
      <c r="C36" s="42">
        <f t="shared" si="8"/>
        <v>544.70000000000005</v>
      </c>
      <c r="D36" s="42">
        <v>762.58</v>
      </c>
      <c r="E36" s="42">
        <v>915.1</v>
      </c>
      <c r="F36" s="42">
        <v>1214.68</v>
      </c>
      <c r="G36" s="25">
        <v>1399.8</v>
      </c>
    </row>
    <row r="37" spans="1:7" s="12" customFormat="1" ht="17.100000000000001" customHeight="1" x14ac:dyDescent="0.25">
      <c r="A37" s="40"/>
      <c r="B37" s="43" t="s">
        <v>29</v>
      </c>
      <c r="C37" s="42">
        <f t="shared" si="8"/>
        <v>1837.4</v>
      </c>
      <c r="D37" s="42">
        <v>2572.36</v>
      </c>
      <c r="E37" s="42">
        <v>3086.83</v>
      </c>
      <c r="F37" s="42">
        <v>4097.3999999999996</v>
      </c>
      <c r="G37" s="25">
        <v>4722.13</v>
      </c>
    </row>
    <row r="38" spans="1:7" s="12" customFormat="1" ht="17.100000000000001" customHeight="1" x14ac:dyDescent="0.25">
      <c r="A38" s="40"/>
      <c r="B38" s="43" t="s">
        <v>30</v>
      </c>
      <c r="C38" s="42">
        <f t="shared" si="8"/>
        <v>1837.4</v>
      </c>
      <c r="D38" s="42">
        <v>2572.36</v>
      </c>
      <c r="E38" s="42">
        <v>3086.83</v>
      </c>
      <c r="F38" s="42">
        <v>4097.3999999999996</v>
      </c>
      <c r="G38" s="25">
        <v>4722.13</v>
      </c>
    </row>
    <row r="39" spans="1:7" s="12" customFormat="1" ht="17.100000000000001" customHeight="1" x14ac:dyDescent="0.25">
      <c r="A39" s="40"/>
      <c r="B39" s="41" t="s">
        <v>31</v>
      </c>
      <c r="C39" s="42">
        <f t="shared" si="8"/>
        <v>929.49</v>
      </c>
      <c r="D39" s="42">
        <v>1301.29</v>
      </c>
      <c r="E39" s="42">
        <v>1561.55</v>
      </c>
      <c r="F39" s="42">
        <v>2072.77</v>
      </c>
      <c r="G39" s="25">
        <v>2388.8000000000002</v>
      </c>
    </row>
    <row r="40" spans="1:7" s="12" customFormat="1" ht="17.100000000000001" customHeight="1" x14ac:dyDescent="0.25">
      <c r="A40" s="40"/>
      <c r="B40" s="41" t="s">
        <v>32</v>
      </c>
      <c r="C40" s="42">
        <f t="shared" si="8"/>
        <v>929.49</v>
      </c>
      <c r="D40" s="42">
        <v>1301.29</v>
      </c>
      <c r="E40" s="42">
        <v>1561.55</v>
      </c>
      <c r="F40" s="42">
        <v>2072.77</v>
      </c>
      <c r="G40" s="25">
        <v>2388.8000000000002</v>
      </c>
    </row>
    <row r="41" spans="1:7" s="12" customFormat="1" ht="17.100000000000001" customHeight="1" x14ac:dyDescent="0.25">
      <c r="A41" s="40"/>
      <c r="B41" s="43" t="s">
        <v>33</v>
      </c>
      <c r="C41" s="42">
        <f t="shared" si="8"/>
        <v>2042.66</v>
      </c>
      <c r="D41" s="42">
        <v>2859.73</v>
      </c>
      <c r="E41" s="42">
        <v>3431.68</v>
      </c>
      <c r="F41" s="42">
        <v>4555.1499999999996</v>
      </c>
      <c r="G41" s="25">
        <v>5249.66</v>
      </c>
    </row>
    <row r="42" spans="1:7" s="12" customFormat="1" ht="17.100000000000001" customHeight="1" x14ac:dyDescent="0.25">
      <c r="A42" s="40"/>
      <c r="B42" s="43" t="s">
        <v>34</v>
      </c>
      <c r="C42" s="42">
        <f t="shared" si="8"/>
        <v>2042.66</v>
      </c>
      <c r="D42" s="42">
        <v>2859.73</v>
      </c>
      <c r="E42" s="42">
        <v>3431.68</v>
      </c>
      <c r="F42" s="42">
        <v>4555.1499999999996</v>
      </c>
      <c r="G42" s="25">
        <v>5249.66</v>
      </c>
    </row>
    <row r="43" spans="1:7" s="12" customFormat="1" ht="17.100000000000001" customHeight="1" x14ac:dyDescent="0.25">
      <c r="A43" s="40"/>
      <c r="B43" s="43" t="s">
        <v>35</v>
      </c>
      <c r="C43" s="42">
        <f t="shared" si="8"/>
        <v>767.04</v>
      </c>
      <c r="D43" s="42">
        <v>1073.8599999999999</v>
      </c>
      <c r="E43" s="42">
        <v>1288.6300000000001</v>
      </c>
      <c r="F43" s="42">
        <v>1710.5</v>
      </c>
      <c r="G43" s="25">
        <v>1971.3</v>
      </c>
    </row>
    <row r="44" spans="1:7" s="12" customFormat="1" ht="17.100000000000001" customHeight="1" x14ac:dyDescent="0.25">
      <c r="A44" s="40"/>
      <c r="B44" s="43" t="s">
        <v>36</v>
      </c>
      <c r="C44" s="42">
        <f t="shared" si="8"/>
        <v>767.04</v>
      </c>
      <c r="D44" s="42">
        <v>1073.8599999999999</v>
      </c>
      <c r="E44" s="42">
        <v>1288.6300000000001</v>
      </c>
      <c r="F44" s="42">
        <v>1710.5</v>
      </c>
      <c r="G44" s="25">
        <v>1971.3</v>
      </c>
    </row>
    <row r="45" spans="1:7" s="12" customFormat="1" ht="17.100000000000001" customHeight="1" x14ac:dyDescent="0.25">
      <c r="A45" s="40"/>
      <c r="B45" s="43" t="s">
        <v>37</v>
      </c>
      <c r="C45" s="42">
        <f t="shared" si="8"/>
        <v>2448.64</v>
      </c>
      <c r="D45" s="42">
        <v>3428.1</v>
      </c>
      <c r="E45" s="42">
        <f t="shared" ref="E45:E56" si="9">ROUND(C45*1.68,2)</f>
        <v>4113.72</v>
      </c>
      <c r="F45" s="42">
        <f t="shared" ref="F45:F56" si="10">ROUND(C45*2.23,2)</f>
        <v>5460.47</v>
      </c>
      <c r="G45" s="25">
        <v>6293.03</v>
      </c>
    </row>
    <row r="46" spans="1:7" s="12" customFormat="1" ht="17.100000000000001" customHeight="1" x14ac:dyDescent="0.25">
      <c r="A46" s="40"/>
      <c r="B46" s="43" t="s">
        <v>38</v>
      </c>
      <c r="C46" s="42">
        <f t="shared" si="8"/>
        <v>2641.49</v>
      </c>
      <c r="D46" s="42">
        <v>3698.08</v>
      </c>
      <c r="E46" s="42">
        <f t="shared" si="9"/>
        <v>4437.7</v>
      </c>
      <c r="F46" s="42">
        <v>5890.51</v>
      </c>
      <c r="G46" s="25">
        <f>SUM($C46*$G$4)</f>
        <v>6788.6292999999987</v>
      </c>
    </row>
    <row r="47" spans="1:7" s="12" customFormat="1" ht="17.100000000000001" customHeight="1" x14ac:dyDescent="0.25">
      <c r="A47" s="40"/>
      <c r="B47" s="43" t="s">
        <v>39</v>
      </c>
      <c r="C47" s="42">
        <f t="shared" si="8"/>
        <v>2833.44</v>
      </c>
      <c r="D47" s="42">
        <v>3966.81</v>
      </c>
      <c r="E47" s="42">
        <v>4760.17</v>
      </c>
      <c r="F47" s="42">
        <v>6318.56</v>
      </c>
      <c r="G47" s="25">
        <v>7281.95</v>
      </c>
    </row>
    <row r="48" spans="1:7" s="12" customFormat="1" ht="17.100000000000001" customHeight="1" x14ac:dyDescent="0.25">
      <c r="A48" s="40"/>
      <c r="B48" s="43" t="s">
        <v>40</v>
      </c>
      <c r="C48" s="42">
        <f t="shared" si="8"/>
        <v>3026.28</v>
      </c>
      <c r="D48" s="42">
        <v>4236.79</v>
      </c>
      <c r="E48" s="42">
        <f t="shared" si="9"/>
        <v>5084.1499999999996</v>
      </c>
      <c r="F48" s="42">
        <f t="shared" si="10"/>
        <v>6748.6</v>
      </c>
      <c r="G48" s="25">
        <v>7777.55</v>
      </c>
    </row>
    <row r="49" spans="1:7" s="12" customFormat="1" ht="17.100000000000001" customHeight="1" x14ac:dyDescent="0.25">
      <c r="A49" s="40"/>
      <c r="B49" s="43" t="s">
        <v>41</v>
      </c>
      <c r="C49" s="42">
        <f t="shared" si="8"/>
        <v>1752.49</v>
      </c>
      <c r="D49" s="42">
        <v>2453.48</v>
      </c>
      <c r="E49" s="42">
        <v>2944.18</v>
      </c>
      <c r="F49" s="42">
        <v>3908.04</v>
      </c>
      <c r="G49" s="25">
        <v>4503.8999999999996</v>
      </c>
    </row>
    <row r="50" spans="1:7" s="12" customFormat="1" ht="17.100000000000001" customHeight="1" x14ac:dyDescent="0.25">
      <c r="A50" s="40"/>
      <c r="B50" s="43" t="s">
        <v>42</v>
      </c>
      <c r="C50" s="42">
        <f t="shared" si="8"/>
        <v>1752.49</v>
      </c>
      <c r="D50" s="42">
        <v>2453.48</v>
      </c>
      <c r="E50" s="42">
        <v>2944.18</v>
      </c>
      <c r="F50" s="42">
        <v>3908.04</v>
      </c>
      <c r="G50" s="25">
        <v>4503.8999999999996</v>
      </c>
    </row>
    <row r="51" spans="1:7" s="12" customFormat="1" ht="17.100000000000001" customHeight="1" x14ac:dyDescent="0.25">
      <c r="A51" s="40"/>
      <c r="B51" s="43" t="s">
        <v>43</v>
      </c>
      <c r="C51" s="42">
        <f t="shared" si="8"/>
        <v>2580.48</v>
      </c>
      <c r="D51" s="42">
        <v>3612.67</v>
      </c>
      <c r="E51" s="42">
        <v>4335.2</v>
      </c>
      <c r="F51" s="42">
        <v>5754.47</v>
      </c>
      <c r="G51" s="25">
        <v>6631.84</v>
      </c>
    </row>
    <row r="52" spans="1:7" s="12" customFormat="1" ht="17.100000000000001" customHeight="1" x14ac:dyDescent="0.25">
      <c r="A52" s="40"/>
      <c r="B52" s="43" t="s">
        <v>44</v>
      </c>
      <c r="C52" s="42">
        <f t="shared" si="8"/>
        <v>2580.48</v>
      </c>
      <c r="D52" s="42">
        <v>3612.67</v>
      </c>
      <c r="E52" s="42">
        <v>4335.2</v>
      </c>
      <c r="F52" s="42">
        <v>5754.47</v>
      </c>
      <c r="G52" s="25">
        <v>6631.84</v>
      </c>
    </row>
    <row r="53" spans="1:7" s="12" customFormat="1" ht="17.100000000000001" customHeight="1" x14ac:dyDescent="0.25">
      <c r="A53" s="40"/>
      <c r="B53" s="43" t="s">
        <v>45</v>
      </c>
      <c r="C53" s="42">
        <f t="shared" si="8"/>
        <v>1078.4100000000001</v>
      </c>
      <c r="D53" s="42">
        <v>1509.77</v>
      </c>
      <c r="E53" s="42">
        <v>1811.72</v>
      </c>
      <c r="F53" s="42">
        <v>2404.84</v>
      </c>
      <c r="G53" s="25">
        <f t="shared" ref="G53:G56" si="11">SUM($C53*$G$4)</f>
        <v>2771.5137</v>
      </c>
    </row>
    <row r="54" spans="1:7" s="12" customFormat="1" ht="17.100000000000001" customHeight="1" x14ac:dyDescent="0.25">
      <c r="A54" s="40"/>
      <c r="B54" s="43" t="s">
        <v>46</v>
      </c>
      <c r="C54" s="42">
        <f t="shared" si="8"/>
        <v>1271.25</v>
      </c>
      <c r="D54" s="42">
        <v>1779.75</v>
      </c>
      <c r="E54" s="42">
        <f t="shared" si="9"/>
        <v>2135.6999999999998</v>
      </c>
      <c r="F54" s="42">
        <v>2834.88</v>
      </c>
      <c r="G54" s="25">
        <f t="shared" si="11"/>
        <v>3267.1124999999997</v>
      </c>
    </row>
    <row r="55" spans="1:7" s="12" customFormat="1" ht="17.100000000000001" customHeight="1" x14ac:dyDescent="0.25">
      <c r="A55" s="40"/>
      <c r="B55" s="43" t="s">
        <v>47</v>
      </c>
      <c r="C55" s="42">
        <f t="shared" si="8"/>
        <v>3576.51</v>
      </c>
      <c r="D55" s="42">
        <v>5007.12</v>
      </c>
      <c r="E55" s="42">
        <f t="shared" si="9"/>
        <v>6008.54</v>
      </c>
      <c r="F55" s="42">
        <v>7975.63</v>
      </c>
      <c r="G55" s="25">
        <v>9191.66</v>
      </c>
    </row>
    <row r="56" spans="1:7" s="12" customFormat="1" ht="17.100000000000001" customHeight="1" thickBot="1" x14ac:dyDescent="0.3">
      <c r="A56" s="44"/>
      <c r="B56" s="45" t="s">
        <v>48</v>
      </c>
      <c r="C56" s="46">
        <f t="shared" si="8"/>
        <v>3769.36</v>
      </c>
      <c r="D56" s="46">
        <v>5277.1</v>
      </c>
      <c r="E56" s="46">
        <f t="shared" si="9"/>
        <v>6332.52</v>
      </c>
      <c r="F56" s="46">
        <f t="shared" si="10"/>
        <v>8405.67</v>
      </c>
      <c r="G56" s="67">
        <f t="shared" si="11"/>
        <v>9687.2551999999996</v>
      </c>
    </row>
    <row r="57" spans="1:7" s="48" customFormat="1" hidden="1" x14ac:dyDescent="0.25">
      <c r="A57" s="47">
        <v>6</v>
      </c>
      <c r="B57" s="89" t="s">
        <v>49</v>
      </c>
      <c r="C57" s="90"/>
      <c r="D57" s="90"/>
      <c r="E57" s="90"/>
      <c r="F57" s="90"/>
      <c r="G57" s="91"/>
    </row>
    <row r="58" spans="1:7" s="12" customFormat="1" ht="30" hidden="1" x14ac:dyDescent="0.25">
      <c r="A58" s="40"/>
      <c r="B58" s="41" t="s">
        <v>50</v>
      </c>
      <c r="C58" s="42"/>
      <c r="D58" s="42"/>
      <c r="E58" s="42"/>
      <c r="F58" s="42"/>
      <c r="G58" s="49"/>
    </row>
    <row r="59" spans="1:7" s="12" customFormat="1" hidden="1" x14ac:dyDescent="0.25">
      <c r="A59" s="40"/>
      <c r="B59" s="41" t="s">
        <v>51</v>
      </c>
      <c r="C59" s="42">
        <f>ROUND(D59/1.4,2)</f>
        <v>2130.73</v>
      </c>
      <c r="D59" s="42">
        <v>2983.02</v>
      </c>
      <c r="E59" s="42">
        <f>ROUND(C59*1.68,2)</f>
        <v>3579.63</v>
      </c>
      <c r="F59" s="42">
        <f>ROUND(C59*2.23,2)</f>
        <v>4751.53</v>
      </c>
      <c r="G59" s="25">
        <f t="shared" ref="G59:G69" si="12">SUM($C59*$G$4)</f>
        <v>5475.9760999999999</v>
      </c>
    </row>
    <row r="60" spans="1:7" s="12" customFormat="1" hidden="1" x14ac:dyDescent="0.25">
      <c r="A60" s="40"/>
      <c r="B60" s="41" t="s">
        <v>52</v>
      </c>
      <c r="C60" s="42">
        <f>ROUND(D60/1.4,2)</f>
        <v>2291.0300000000002</v>
      </c>
      <c r="D60" s="42">
        <v>3207.4399999999996</v>
      </c>
      <c r="E60" s="42">
        <f>ROUND(C60*1.68,2)</f>
        <v>3848.93</v>
      </c>
      <c r="F60" s="42">
        <f>ROUND(C60*2.23,2)</f>
        <v>5109</v>
      </c>
      <c r="G60" s="25">
        <f t="shared" si="12"/>
        <v>5887.9471000000003</v>
      </c>
    </row>
    <row r="61" spans="1:7" s="12" customFormat="1" ht="75" hidden="1" x14ac:dyDescent="0.25">
      <c r="A61" s="40"/>
      <c r="B61" s="41" t="s">
        <v>53</v>
      </c>
      <c r="C61" s="42"/>
      <c r="D61" s="42"/>
      <c r="E61" s="42"/>
      <c r="F61" s="42"/>
      <c r="G61" s="49"/>
    </row>
    <row r="62" spans="1:7" s="12" customFormat="1" hidden="1" x14ac:dyDescent="0.25">
      <c r="A62" s="40"/>
      <c r="B62" s="41" t="s">
        <v>51</v>
      </c>
      <c r="C62" s="42">
        <f>ROUND(D62/1.4,2)</f>
        <v>2450.59</v>
      </c>
      <c r="D62" s="42">
        <v>3430.8299999999995</v>
      </c>
      <c r="E62" s="42">
        <f>ROUND(C62*1.68,2)</f>
        <v>4116.99</v>
      </c>
      <c r="F62" s="42">
        <f>ROUND(C62*2.23,2)</f>
        <v>5464.82</v>
      </c>
      <c r="G62" s="25">
        <f t="shared" si="12"/>
        <v>6298.0163000000002</v>
      </c>
    </row>
    <row r="63" spans="1:7" s="12" customFormat="1" hidden="1" x14ac:dyDescent="0.25">
      <c r="A63" s="40"/>
      <c r="B63" s="41" t="s">
        <v>52</v>
      </c>
      <c r="C63" s="42">
        <f>ROUND(D63/1.4,2)</f>
        <v>2610.89</v>
      </c>
      <c r="D63" s="42">
        <v>3655.2499999999991</v>
      </c>
      <c r="E63" s="42">
        <f>ROUND(C63*1.68,2)</f>
        <v>4386.3</v>
      </c>
      <c r="F63" s="42">
        <f>ROUND(C63*2.23,2)</f>
        <v>5822.28</v>
      </c>
      <c r="G63" s="25">
        <f t="shared" si="12"/>
        <v>6709.9872999999989</v>
      </c>
    </row>
    <row r="64" spans="1:7" s="12" customFormat="1" ht="150" hidden="1" x14ac:dyDescent="0.25">
      <c r="A64" s="40"/>
      <c r="B64" s="41" t="s">
        <v>54</v>
      </c>
      <c r="C64" s="42"/>
      <c r="D64" s="42"/>
      <c r="E64" s="42"/>
      <c r="F64" s="42"/>
      <c r="G64" s="49"/>
    </row>
    <row r="65" spans="1:7" s="12" customFormat="1" hidden="1" x14ac:dyDescent="0.25">
      <c r="A65" s="40"/>
      <c r="B65" s="41" t="s">
        <v>51</v>
      </c>
      <c r="C65" s="42">
        <f>ROUND(D65/1.4,2)</f>
        <v>3068.29</v>
      </c>
      <c r="D65" s="42">
        <v>4295.5999999999995</v>
      </c>
      <c r="E65" s="42">
        <f>ROUND(C65*1.68,2)</f>
        <v>5154.7299999999996</v>
      </c>
      <c r="F65" s="42">
        <f>ROUND(C65*2.23,2)</f>
        <v>6842.29</v>
      </c>
      <c r="G65" s="25">
        <f t="shared" si="12"/>
        <v>7885.5052999999998</v>
      </c>
    </row>
    <row r="66" spans="1:7" s="12" customFormat="1" hidden="1" x14ac:dyDescent="0.25">
      <c r="A66" s="40"/>
      <c r="B66" s="41" t="s">
        <v>52</v>
      </c>
      <c r="C66" s="42">
        <f>ROUND(D66/1.4,2)</f>
        <v>3228.59</v>
      </c>
      <c r="D66" s="42">
        <v>4520.0199999999995</v>
      </c>
      <c r="E66" s="42">
        <f>ROUND(C66*1.68,2)</f>
        <v>5424.03</v>
      </c>
      <c r="F66" s="42">
        <f>ROUND(C66*2.23,2)</f>
        <v>7199.76</v>
      </c>
      <c r="G66" s="25">
        <f t="shared" si="12"/>
        <v>8297.4763000000003</v>
      </c>
    </row>
    <row r="67" spans="1:7" s="48" customFormat="1" hidden="1" x14ac:dyDescent="0.25">
      <c r="A67" s="50">
        <v>7</v>
      </c>
      <c r="B67" s="69" t="s">
        <v>55</v>
      </c>
      <c r="C67" s="70"/>
      <c r="D67" s="70"/>
      <c r="E67" s="70"/>
      <c r="F67" s="70"/>
      <c r="G67" s="71"/>
    </row>
    <row r="68" spans="1:7" s="12" customFormat="1" hidden="1" x14ac:dyDescent="0.25">
      <c r="A68" s="40"/>
      <c r="B68" s="41" t="s">
        <v>51</v>
      </c>
      <c r="C68" s="42">
        <f>ROUND(D68/1.4,2)</f>
        <v>452.79</v>
      </c>
      <c r="D68" s="42">
        <v>633.91</v>
      </c>
      <c r="E68" s="42">
        <f>ROUND(C68*1.68,2)</f>
        <v>760.69</v>
      </c>
      <c r="F68" s="42">
        <f>ROUND(C68*2.23,2)</f>
        <v>1009.72</v>
      </c>
      <c r="G68" s="25">
        <f t="shared" si="12"/>
        <v>1163.6703</v>
      </c>
    </row>
    <row r="69" spans="1:7" s="12" customFormat="1" ht="15.75" hidden="1" thickBot="1" x14ac:dyDescent="0.3">
      <c r="A69" s="44"/>
      <c r="B69" s="51" t="s">
        <v>52</v>
      </c>
      <c r="C69" s="46">
        <f>ROUND(D69/1.4,2)</f>
        <v>452.79</v>
      </c>
      <c r="D69" s="46">
        <v>633.91</v>
      </c>
      <c r="E69" s="46">
        <f>ROUND(C69*1.68,2)</f>
        <v>760.69</v>
      </c>
      <c r="F69" s="46">
        <f>ROUND(C69*2.23,2)</f>
        <v>1009.72</v>
      </c>
      <c r="G69" s="25">
        <f t="shared" si="12"/>
        <v>1163.6703</v>
      </c>
    </row>
    <row r="70" spans="1:7" ht="18.75" x14ac:dyDescent="0.25">
      <c r="A70" s="52"/>
      <c r="D70" s="53"/>
    </row>
    <row r="71" spans="1:7" ht="18.75" x14ac:dyDescent="0.25">
      <c r="A71" s="52"/>
    </row>
    <row r="72" spans="1:7" ht="18.75" customHeight="1" x14ac:dyDescent="0.25">
      <c r="A72" s="52"/>
    </row>
    <row r="73" spans="1:7" ht="18.75" x14ac:dyDescent="0.25">
      <c r="A73" s="52"/>
    </row>
    <row r="74" spans="1:7" ht="18.75" x14ac:dyDescent="0.25">
      <c r="A74" s="52"/>
    </row>
    <row r="75" spans="1:7" ht="15.75" x14ac:dyDescent="0.25">
      <c r="A75" s="6"/>
    </row>
  </sheetData>
  <mergeCells count="12">
    <mergeCell ref="F1:G1"/>
    <mergeCell ref="B67:G67"/>
    <mergeCell ref="B2:G2"/>
    <mergeCell ref="A5:A6"/>
    <mergeCell ref="B5:B6"/>
    <mergeCell ref="C5:C6"/>
    <mergeCell ref="D5:G5"/>
    <mergeCell ref="B7:G7"/>
    <mergeCell ref="B26:G26"/>
    <mergeCell ref="B31:G31"/>
    <mergeCell ref="B34:G34"/>
    <mergeCell ref="B57:G57"/>
  </mergeCells>
  <pageMargins left="0.70866141732283472" right="0.11811023622047245" top="0.55118110236220474" bottom="0.43307086614173229" header="0.11811023622047245" footer="0.11811023622047245"/>
  <pageSetup paperSize="9" scale="92" orientation="portrait" r:id="rId1"/>
  <headerFooter differentFirst="1">
    <oddHeader>&amp;C&amp;P</oddHead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2018-01-14T23:16:15Z</cp:lastPrinted>
  <dcterms:created xsi:type="dcterms:W3CDTF">2017-12-18T07:11:42Z</dcterms:created>
  <dcterms:modified xsi:type="dcterms:W3CDTF">2018-01-14T23:19:31Z</dcterms:modified>
</cp:coreProperties>
</file>